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(DI) Dział ds. Komunikacji\INNE\warsztaty wodne\"/>
    </mc:Choice>
  </mc:AlternateContent>
  <xr:revisionPtr revIDLastSave="0" documentId="13_ncr:1_{E996E6E6-82C1-4F34-A254-98C8C8EF2C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liczenie wg ilości usłu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3" l="1"/>
  <c r="M36" i="3" s="1"/>
  <c r="L35" i="3"/>
  <c r="M35" i="3" s="1"/>
  <c r="E32" i="3"/>
  <c r="F32" i="3" s="1"/>
  <c r="E33" i="3"/>
  <c r="L34" i="3"/>
  <c r="M34" i="3" s="1"/>
  <c r="L33" i="3"/>
  <c r="M33" i="3" s="1"/>
  <c r="M20" i="3"/>
  <c r="L16" i="3"/>
  <c r="M16" i="3" s="1"/>
  <c r="L15" i="3"/>
  <c r="M15" i="3" s="1"/>
  <c r="E30" i="3"/>
  <c r="F30" i="3" s="1"/>
  <c r="E15" i="3"/>
  <c r="F15" i="3" s="1"/>
  <c r="E14" i="3"/>
  <c r="L32" i="3"/>
  <c r="L37" i="3"/>
  <c r="L31" i="3"/>
  <c r="M31" i="3" s="1"/>
  <c r="M37" i="3"/>
  <c r="M32" i="3"/>
  <c r="E31" i="3"/>
  <c r="F31" i="3" s="1"/>
  <c r="F33" i="3"/>
  <c r="E34" i="3"/>
  <c r="F34" i="3" s="1"/>
  <c r="E29" i="3"/>
  <c r="F29" i="3" s="1"/>
  <c r="M28" i="3"/>
  <c r="M29" i="3"/>
  <c r="F19" i="3"/>
  <c r="L30" i="3"/>
  <c r="M30" i="3" s="1"/>
  <c r="M19" i="3"/>
  <c r="E28" i="3"/>
  <c r="F28" i="3" s="1"/>
  <c r="M27" i="3"/>
  <c r="M26" i="3"/>
  <c r="F26" i="3"/>
  <c r="F27" i="3"/>
  <c r="L17" i="3"/>
  <c r="M17" i="3" s="1"/>
  <c r="M21" i="3"/>
  <c r="L14" i="3"/>
  <c r="M14" i="3" s="1"/>
  <c r="E16" i="3"/>
  <c r="F16" i="3" s="1"/>
  <c r="E12" i="3"/>
  <c r="F12" i="3" s="1"/>
  <c r="L13" i="3"/>
  <c r="M13" i="3" s="1"/>
  <c r="L12" i="3"/>
  <c r="M12" i="3" s="1"/>
  <c r="F14" i="3"/>
  <c r="M18" i="3"/>
  <c r="L11" i="3"/>
  <c r="M11" i="3" s="1"/>
  <c r="M10" i="3"/>
  <c r="M9" i="3"/>
  <c r="F9" i="3"/>
  <c r="F18" i="3"/>
  <c r="F17" i="3"/>
  <c r="F13" i="3"/>
  <c r="E11" i="3"/>
  <c r="F11" i="3" s="1"/>
  <c r="F10" i="3"/>
  <c r="M22" i="3" l="1"/>
  <c r="F20" i="3"/>
  <c r="M38" i="3"/>
  <c r="F35" i="3"/>
</calcChain>
</file>

<file path=xl/sharedStrings.xml><?xml version="1.0" encoding="utf-8"?>
<sst xmlns="http://schemas.openxmlformats.org/spreadsheetml/2006/main" count="157" uniqueCount="90">
  <si>
    <t>L.p.</t>
  </si>
  <si>
    <t>Wykonawca:</t>
  </si>
  <si>
    <t xml:space="preserve">Nazwa zamówienia: </t>
  </si>
  <si>
    <t xml:space="preserve">Zamawiający: </t>
  </si>
  <si>
    <t>Skarb Państwa Państwowe Gospodarstwo Leśne Lasy Państwowe Centrum Koordynacji Projektów Środowiskowych</t>
  </si>
  <si>
    <t>Element zamówienia</t>
  </si>
  <si>
    <t>Cena netto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</si>
  <si>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</si>
  <si>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</si>
  <si>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</si>
  <si>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</si>
  <si>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</si>
  <si>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</si>
  <si>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</si>
  <si>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</si>
  <si>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</si>
  <si>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</si>
  <si>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</si>
  <si>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</si>
  <si>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</si>
  <si>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</si>
  <si>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</si>
  <si>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</si>
  <si>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Dodatkowe uwagi</t>
  </si>
  <si>
    <t>Wycena usług na potrzeby szacowania wartości zamówienia</t>
  </si>
  <si>
    <t>SUMA</t>
  </si>
  <si>
    <t>Organizacja warsztatów stacjonarno-terenowych w ramach projektów adaptacji lasów i leśnictwa do zmian klimatu oraz ochrony siedlisk hydrogenicznych</t>
  </si>
  <si>
    <t>Dodatkowe uwagi:</t>
  </si>
  <si>
    <t>Wycena dla szkoleń 2-dniowych: założenie - pierwszy dzień terenowy, drugi dzień stacjonanarny (konieczność zapewnienia sali szkoleniowej); łącznie planowane jest 7 szkoleń 2-dniowych dla maksymalnie 385 osób (7 szkoleń x maks. 55 osób)</t>
  </si>
  <si>
    <t>Wycena dla szkoleń 3-dniowych: założenie - pierwszy dzień terenowy, drugi dzień stacjonanarny (konieczność zapewnienia sali szkoleniowej), trzeci dzień stacjonarno-terenowy (konieczność zapewnienia sali szkoleniowej na część dnia); łącznie planowane są 3 szkolenia 3-dniowe dla maksymalnie 165 osób (3 szkolenia x maks. 55 osób)</t>
  </si>
  <si>
    <r>
      <t xml:space="preserve">Obsługa </t>
    </r>
    <r>
      <rPr>
        <b/>
        <sz val="11"/>
        <color theme="1"/>
        <rFont val="Calibri"/>
        <family val="2"/>
        <charset val="238"/>
        <scheme val="minor"/>
      </rPr>
      <t>rekrutacji</t>
    </r>
    <r>
      <rPr>
        <sz val="11"/>
        <color theme="1"/>
        <rFont val="Calibri"/>
        <family val="2"/>
        <scheme val="minor"/>
      </rPr>
      <t xml:space="preserve"> na szkolenia - cena jednostkowa za 1 szkolenie </t>
    </r>
  </si>
  <si>
    <r>
      <t xml:space="preserve">Zapewnienie </t>
    </r>
    <r>
      <rPr>
        <b/>
        <sz val="11"/>
        <color theme="1"/>
        <rFont val="Calibri"/>
        <family val="2"/>
        <charset val="238"/>
        <scheme val="minor"/>
      </rPr>
      <t>przerwy kawowej</t>
    </r>
    <r>
      <rPr>
        <sz val="11"/>
        <color theme="1"/>
        <rFont val="Calibri"/>
        <family val="2"/>
        <scheme val="minor"/>
      </rPr>
      <t xml:space="preserve"> podczas szkoleń 2-dniowych - dla 1 osoby </t>
    </r>
  </si>
  <si>
    <r>
      <t xml:space="preserve">Zapewnienie </t>
    </r>
    <r>
      <rPr>
        <b/>
        <sz val="11"/>
        <color theme="1"/>
        <rFont val="Calibri"/>
        <family val="2"/>
        <charset val="238"/>
        <scheme val="minor"/>
      </rPr>
      <t>kolacji</t>
    </r>
    <r>
      <rPr>
        <sz val="11"/>
        <color theme="1"/>
        <rFont val="Calibri"/>
        <family val="2"/>
        <scheme val="minor"/>
      </rPr>
      <t xml:space="preserve"> - cena za 1 kolację dla 1 osoby </t>
    </r>
  </si>
  <si>
    <r>
      <rPr>
        <b/>
        <sz val="11"/>
        <color theme="1"/>
        <rFont val="Calibri"/>
        <family val="2"/>
        <charset val="238"/>
        <scheme val="minor"/>
      </rPr>
      <t>Ubezpieczenie</t>
    </r>
    <r>
      <rPr>
        <sz val="11"/>
        <color theme="1"/>
        <rFont val="Calibri"/>
        <family val="2"/>
        <scheme val="minor"/>
      </rPr>
      <t xml:space="preserve"> NNW uczestników wizyty studyjnej – cena za 1 osobę</t>
    </r>
  </si>
  <si>
    <r>
      <rPr>
        <b/>
        <sz val="11"/>
        <color theme="1"/>
        <rFont val="Calibri"/>
        <family val="2"/>
        <charset val="238"/>
        <scheme val="minor"/>
      </rPr>
      <t>Nocleg ze śniadaniem</t>
    </r>
    <r>
      <rPr>
        <sz val="11"/>
        <color theme="1"/>
        <rFont val="Calibri"/>
        <family val="2"/>
        <scheme val="minor"/>
      </rPr>
      <t xml:space="preserve"> w pokoju </t>
    </r>
    <r>
      <rPr>
        <b/>
        <sz val="11"/>
        <color theme="1"/>
        <rFont val="Calibri"/>
        <family val="2"/>
        <charset val="238"/>
        <scheme val="minor"/>
      </rPr>
      <t>jednoosobowym</t>
    </r>
    <r>
      <rPr>
        <sz val="11"/>
        <color theme="1"/>
        <rFont val="Calibri"/>
        <family val="2"/>
        <scheme val="minor"/>
      </rPr>
      <t xml:space="preserve"> - cena za 1 osobę</t>
    </r>
  </si>
  <si>
    <r>
      <rPr>
        <b/>
        <sz val="11"/>
        <color theme="1"/>
        <rFont val="Calibri"/>
        <family val="2"/>
        <charset val="238"/>
        <scheme val="minor"/>
      </rPr>
      <t xml:space="preserve">Nocleg ze śniadaniem </t>
    </r>
    <r>
      <rPr>
        <sz val="11"/>
        <color theme="1"/>
        <rFont val="Calibri"/>
        <family val="2"/>
        <scheme val="minor"/>
      </rPr>
      <t xml:space="preserve">w pokoju </t>
    </r>
    <r>
      <rPr>
        <b/>
        <sz val="11"/>
        <color theme="1"/>
        <rFont val="Calibri"/>
        <family val="2"/>
        <charset val="238"/>
        <scheme val="minor"/>
      </rPr>
      <t>dwuosobowym</t>
    </r>
    <r>
      <rPr>
        <sz val="11"/>
        <color theme="1"/>
        <rFont val="Calibri"/>
        <family val="2"/>
        <scheme val="minor"/>
      </rPr>
      <t xml:space="preserve"> - cena za 1 osobę</t>
    </r>
  </si>
  <si>
    <t>9.</t>
  </si>
  <si>
    <t xml:space="preserve"> Liczba jednostek/ osób</t>
  </si>
  <si>
    <r>
      <t xml:space="preserve">Zapewnienie </t>
    </r>
    <r>
      <rPr>
        <b/>
        <sz val="11"/>
        <color theme="1"/>
        <rFont val="Calibri"/>
        <family val="2"/>
        <charset val="238"/>
        <scheme val="minor"/>
      </rPr>
      <t>przerwy kawowej</t>
    </r>
    <r>
      <rPr>
        <sz val="11"/>
        <color theme="1"/>
        <rFont val="Calibri"/>
        <family val="2"/>
        <scheme val="minor"/>
      </rPr>
      <t xml:space="preserve"> 2. dnia szkolenia dla 1 osoby </t>
    </r>
  </si>
  <si>
    <r>
      <t xml:space="preserve">Zapewnienie </t>
    </r>
    <r>
      <rPr>
        <b/>
        <sz val="11"/>
        <color theme="1"/>
        <rFont val="Calibri"/>
        <family val="2"/>
        <charset val="238"/>
        <scheme val="minor"/>
      </rPr>
      <t>przerwy kawowej</t>
    </r>
    <r>
      <rPr>
        <sz val="11"/>
        <color theme="1"/>
        <rFont val="Calibri"/>
        <family val="2"/>
        <scheme val="minor"/>
      </rPr>
      <t xml:space="preserve"> 3. dnia szkolenia dla 1 osoby </t>
    </r>
  </si>
  <si>
    <r>
      <t xml:space="preserve">Zapewnienie </t>
    </r>
    <r>
      <rPr>
        <b/>
        <sz val="11"/>
        <color theme="1"/>
        <rFont val="Calibri"/>
        <family val="2"/>
        <charset val="238"/>
        <scheme val="minor"/>
      </rPr>
      <t>obiadu</t>
    </r>
    <r>
      <rPr>
        <sz val="11"/>
        <color theme="1"/>
        <rFont val="Calibri"/>
        <family val="2"/>
        <scheme val="minor"/>
      </rPr>
      <t xml:space="preserve"> - cena za 1 obiad dla 1 osoby </t>
    </r>
  </si>
  <si>
    <t>2 dni x 7 szkoleń x 55 osób</t>
  </si>
  <si>
    <t>3 szkolenia x 3 dni x 55 osób</t>
  </si>
  <si>
    <t>7 szkoleń x 55 osób</t>
  </si>
  <si>
    <t>Stawka VAT na usługę</t>
  </si>
  <si>
    <t>3 szkolenia x 55 osób</t>
  </si>
  <si>
    <t>3 szkolenia x 2 dni x 55 ośób</t>
  </si>
  <si>
    <t>Elementy usługi planowane do zamówienia w ramach opcji dla szkoleń 2-dniowych:</t>
  </si>
  <si>
    <t>Elementy usługi planowane do zamówienia w ramach opcji dla szkoleń 3-dniowych:</t>
  </si>
  <si>
    <t>7 szkoleń x 2 dni</t>
  </si>
  <si>
    <t>Zapewnienie tłumacza PJM - stawka za 1 dzień</t>
  </si>
  <si>
    <t>3 szkolenia x 3 dni</t>
  </si>
  <si>
    <t>Cena jednostkowa netto</t>
  </si>
  <si>
    <r>
      <t xml:space="preserve">Zapewnienie </t>
    </r>
    <r>
      <rPr>
        <b/>
        <sz val="11"/>
        <color theme="1"/>
        <rFont val="Calibri"/>
        <family val="2"/>
        <charset val="238"/>
        <scheme val="minor"/>
      </rPr>
      <t>koordynacji</t>
    </r>
    <r>
      <rPr>
        <sz val="11"/>
        <color theme="1"/>
        <rFont val="Calibri"/>
        <family val="2"/>
        <scheme val="minor"/>
      </rPr>
      <t xml:space="preserve"> szkolenia przez osobę ze strony Wykonawcy - cena jednostkowa za 1 szkolenie </t>
    </r>
  </si>
  <si>
    <r>
      <t xml:space="preserve">Zapewnienie miejsc </t>
    </r>
    <r>
      <rPr>
        <b/>
        <sz val="11"/>
        <color theme="1"/>
        <rFont val="Calibri"/>
        <family val="2"/>
        <charset val="238"/>
        <scheme val="minor"/>
      </rPr>
      <t>parkingowych</t>
    </r>
    <r>
      <rPr>
        <sz val="11"/>
        <color theme="1"/>
        <rFont val="Calibri"/>
        <family val="2"/>
        <scheme val="minor"/>
      </rPr>
      <t xml:space="preserve"> zgodnie z OPZ - cena jednostkowa za 1 szkolenie</t>
    </r>
  </si>
  <si>
    <t>18.</t>
  </si>
  <si>
    <t>19.</t>
  </si>
  <si>
    <r>
      <t>Zapewnienie 1 busa z min. 29 miejscami siedzącymi + miejsce dla kierowcy</t>
    </r>
    <r>
      <rPr>
        <b/>
        <sz val="11"/>
        <color rgb="FF00B050"/>
        <rFont val="Calibri"/>
        <family val="2"/>
        <charset val="238"/>
        <scheme val="minor"/>
      </rPr>
      <t xml:space="preserve"> - cena jednostkowa za transport 3. dnia szkolenia </t>
    </r>
  </si>
  <si>
    <r>
      <t xml:space="preserve">Zapewnienie 1 busa z min. 29 miejscami siedzącymi + miejsce dla kierowcy </t>
    </r>
    <r>
      <rPr>
        <b/>
        <sz val="11"/>
        <color theme="1"/>
        <rFont val="Calibri"/>
        <family val="2"/>
        <charset val="238"/>
        <scheme val="minor"/>
      </rPr>
      <t xml:space="preserve">- cena jednostkowa za transport 1. dnia szkolenia </t>
    </r>
  </si>
  <si>
    <t>20.</t>
  </si>
  <si>
    <r>
      <t xml:space="preserve">Zapewnienie 1 busa z min. 29 miejscami siedzącymi + miejsce dla kierowcy </t>
    </r>
    <r>
      <rPr>
        <b/>
        <sz val="11"/>
        <color theme="1"/>
        <rFont val="Calibri"/>
        <family val="2"/>
        <charset val="238"/>
        <scheme val="minor"/>
      </rPr>
      <t xml:space="preserve"> - cena jednostkowa za 1 szkolenie </t>
    </r>
  </si>
  <si>
    <t>opcja: dodatkowych osób: 4 szkolenia x 10 osób</t>
  </si>
  <si>
    <t>21.</t>
  </si>
  <si>
    <t>22.</t>
  </si>
  <si>
    <t>23.</t>
  </si>
  <si>
    <t>24.</t>
  </si>
  <si>
    <t>25.</t>
  </si>
  <si>
    <t>opcja: dodatkowych osób: 2 szkolenia x 10 osób</t>
  </si>
  <si>
    <t>7 szkoleń x 9 osób</t>
  </si>
  <si>
    <t>7 szkoleń x 46 osób</t>
  </si>
  <si>
    <t xml:space="preserve">Zapewnienie drugiego dodatkowego busa z min. 20 lub min. 29 miejscami siedzącymi + miejsce dla kierowcy zgodnie z OPZ - cena jednostkowa za 1 szkolenie </t>
  </si>
  <si>
    <t xml:space="preserve">Zapewnienie trzeciego dodatkowego busa z min. 20 lub min. 29 miejscami siedzącymi + miejsce dla kierowcy zgodnie z OPZ - cena jednostkowa za 1 szkolenie </t>
  </si>
  <si>
    <t>opcja: dodatkowych osób: 4 szkolenia x 10 osób x 1 dzień</t>
  </si>
  <si>
    <t>opcja: dodatkowych osób: 4 szkolenia x 10 osób x 2 dni</t>
  </si>
  <si>
    <t xml:space="preserve">opcja: dodatkowych osób: 4 szkolenia x 10 osób x 1 dzień </t>
  </si>
  <si>
    <r>
      <t>Zapewnienie</t>
    </r>
    <r>
      <rPr>
        <b/>
        <sz val="11"/>
        <color theme="1"/>
        <rFont val="Calibri"/>
        <family val="2"/>
        <charset val="238"/>
        <scheme val="minor"/>
      </rPr>
      <t xml:space="preserve"> sali</t>
    </r>
    <r>
      <rPr>
        <sz val="11"/>
        <color theme="1"/>
        <rFont val="Calibri"/>
        <family val="2"/>
        <scheme val="minor"/>
      </rPr>
      <t xml:space="preserve"> wraz ze sprzętem i obsługą techniczną do organizacji części stacjonarnej szkoleń 3-dniowych - cena jednostkowa za 1 szkolenie </t>
    </r>
  </si>
  <si>
    <r>
      <t>Zapewnienie</t>
    </r>
    <r>
      <rPr>
        <b/>
        <sz val="11"/>
        <color theme="1"/>
        <rFont val="Calibri"/>
        <family val="2"/>
        <charset val="238"/>
        <scheme val="minor"/>
      </rPr>
      <t xml:space="preserve"> sali</t>
    </r>
    <r>
      <rPr>
        <sz val="11"/>
        <color theme="1"/>
        <rFont val="Calibri"/>
        <family val="2"/>
        <scheme val="minor"/>
      </rPr>
      <t xml:space="preserve"> wraz ze sprzętem i obsługą tehniczną do organizacji części stacjonarnej szkoleń 2-dniowych - cena jednostkowa za 1 szkolenie </t>
    </r>
  </si>
  <si>
    <t>sala będzie potrzebna 2. i 3. dnia każdego szkolenia w wymiarze godzin opisanym w OPZ</t>
  </si>
  <si>
    <t>3 szkolenia x 2 dni x 9 osób</t>
  </si>
  <si>
    <t>3 szkolenia x 2 dni x 46 osób</t>
  </si>
  <si>
    <r>
      <t xml:space="preserve">Zapewnienie drugiego dodatkowego busa z min. 20 lub min. 29 miejscami siedzącymi + miejsce dla kierowcy zgodnie z OPZ </t>
    </r>
    <r>
      <rPr>
        <b/>
        <sz val="11"/>
        <color theme="1"/>
        <rFont val="Calibri"/>
        <family val="2"/>
        <charset val="238"/>
        <scheme val="minor"/>
      </rPr>
      <t xml:space="preserve"> - cena jednostkowa za transport 1. dnia szkolenia </t>
    </r>
  </si>
  <si>
    <r>
      <t>Zapewnienie trzeciego dodatkowego busa z min. 20 lub min. 29 miejscami siedzącymi + miejsce dla kierowcy zgodnie z OPZ</t>
    </r>
    <r>
      <rPr>
        <b/>
        <sz val="11"/>
        <color theme="1"/>
        <rFont val="Calibri"/>
        <family val="2"/>
        <charset val="238"/>
        <scheme val="minor"/>
      </rPr>
      <t xml:space="preserve"> - cena jednostkowa za transport 1. dnia szkolenia </t>
    </r>
  </si>
  <si>
    <r>
      <t xml:space="preserve">Zapewnienie trzeciego dodatkowego busa z min. 20 lub min. 29 miejscami siedzącymi + miejsce dla kierowcy zgodnie z OPZ </t>
    </r>
    <r>
      <rPr>
        <b/>
        <sz val="11"/>
        <color rgb="FF00B050"/>
        <rFont val="Calibri"/>
        <family val="2"/>
        <charset val="238"/>
        <scheme val="minor"/>
      </rPr>
      <t xml:space="preserve">- cena jednostkowa za transport 3. dnia szkolenia </t>
    </r>
  </si>
  <si>
    <r>
      <t xml:space="preserve">Zapewnienie drugiego dodatkowego busa z min. 20 lub min. 29 miejscami siedzącymi + miejsce dla kierowcy zgodnie z OPZ  </t>
    </r>
    <r>
      <rPr>
        <b/>
        <sz val="11"/>
        <color rgb="FF00B050"/>
        <rFont val="Calibri"/>
        <family val="2"/>
        <charset val="238"/>
        <scheme val="minor"/>
      </rPr>
      <t xml:space="preserve">- cena jednostkowa za transport 3. dnia szkolenia </t>
    </r>
  </si>
  <si>
    <t>opcja: dodatkowych osób: 2 szkolenia x 10 osób x 3 dni</t>
  </si>
  <si>
    <t>opcja: dodatkowych osób: 2 szkolenia x 10 osób x 2 dni</t>
  </si>
  <si>
    <t xml:space="preserve">opcja: dodatkowych osób: 2 szkolenia x 2 osoby x 2 noclegi </t>
  </si>
  <si>
    <t>opcja: dodatkowych osób: 4 szkolenia x 2 osoby x 1 nocelg</t>
  </si>
  <si>
    <t>opcja: dodatkowych osób: 4 szkolenia x 8 osób x 1 nocleg</t>
  </si>
  <si>
    <t>opcja: dodatkowych osób: 2 szkolenia x 8 osób x 2 noclegi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</si>
</sst>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Border="1" applyAlignment="1">
      <alignment horizontal="right" vertical="center"/>
    </xf>
    <xf numFmtId="44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44" fontId="0" fillId="0" borderId="0" xfId="1" applyFont="1" applyBorder="1" applyAlignment="1">
      <alignment horizontal="left" vertical="center"/>
    </xf>
    <xf numFmtId="44" fontId="0" fillId="0" borderId="0" xfId="0" applyNumberFormat="1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44" fontId="0" fillId="3" borderId="1" xfId="1" applyFont="1" applyFill="1" applyBorder="1" applyAlignment="1">
      <alignment horizontal="left" vertical="center"/>
    </xf>
    <xf numFmtId="44" fontId="0" fillId="3" borderId="1" xfId="0" applyNumberForma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/>
    </xf>
    <xf numFmtId="44" fontId="3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44" fontId="0" fillId="4" borderId="1" xfId="1" applyFont="1" applyFill="1" applyBorder="1" applyAlignment="1">
      <alignment horizontal="left" vertical="center"/>
    </xf>
    <xf numFmtId="44" fontId="0" fillId="4" borderId="1" xfId="0" applyNumberForma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/>
    </xf>
    <xf numFmtId="44" fontId="3" fillId="4" borderId="1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55D0F-A968-4089-8012-84146F30CC7F}">
  <dimension ref="B1:N40"/>
  <sheetViews>
    <sheetView tabSelected="1" zoomScaleNormal="100" workbookViewId="0">
      <selection activeCell="G36" sqref="G36"/>
    </sheetView>
  </sheetViews>
  <sheetFormatPr defaultRowHeight="15" x14ac:dyDescent="0.25"/>
  <cols>
    <col min="1" max="1" width="6.7109375" customWidth="1"/>
    <col min="2" max="2" width="5" customWidth="1"/>
    <col min="3" max="3" width="32.42578125" customWidth="1"/>
    <col min="4" max="4" width="13" customWidth="1"/>
    <col min="5" max="5" width="10.7109375" customWidth="1"/>
    <col min="6" max="6" width="25.7109375" customWidth="1"/>
    <col min="7" max="7" width="36.5703125" customWidth="1"/>
    <col min="10" max="10" width="28.7109375" customWidth="1"/>
    <col min="11" max="11" width="13.85546875" customWidth="1"/>
    <col min="12" max="12" width="12.140625" customWidth="1"/>
    <col min="13" max="13" width="21.85546875" customWidth="1"/>
    <col min="14" max="14" width="28.7109375" style="7" customWidth="1"/>
  </cols>
  <sheetData>
    <row r="1" spans="2:14" ht="18.75" x14ac:dyDescent="0.3">
      <c r="B1" s="38" t="s">
        <v>24</v>
      </c>
      <c r="C1" s="38"/>
      <c r="D1" s="38"/>
      <c r="E1" s="38"/>
      <c r="F1" s="38"/>
      <c r="G1" s="38"/>
    </row>
    <row r="2" spans="2:14" ht="30.75" customHeight="1" x14ac:dyDescent="0.25">
      <c r="B2" s="39" t="s">
        <v>2</v>
      </c>
      <c r="C2" s="40"/>
      <c r="D2" s="41" t="s">
        <v>26</v>
      </c>
      <c r="E2" s="41"/>
      <c r="F2" s="41"/>
      <c r="G2" s="41"/>
    </row>
    <row r="3" spans="2:14" ht="29.25" customHeight="1" x14ac:dyDescent="0.25">
      <c r="B3" s="42" t="s">
        <v>3</v>
      </c>
      <c r="C3" s="42"/>
      <c r="D3" s="41" t="s">
        <v>4</v>
      </c>
      <c r="E3" s="41"/>
      <c r="F3" s="41"/>
      <c r="G3" s="41"/>
    </row>
    <row r="4" spans="2:14" ht="30.75" customHeight="1" x14ac:dyDescent="0.25">
      <c r="B4" s="42" t="s">
        <v>1</v>
      </c>
      <c r="C4" s="42"/>
      <c r="D4" s="41"/>
      <c r="E4" s="41"/>
      <c r="F4" s="41"/>
      <c r="G4" s="41"/>
    </row>
    <row r="5" spans="2:14" ht="30.75" customHeight="1" x14ac:dyDescent="0.25">
      <c r="B5" s="42" t="s">
        <v>44</v>
      </c>
      <c r="C5" s="42"/>
      <c r="D5" s="43"/>
      <c r="E5" s="43"/>
      <c r="F5" s="43"/>
      <c r="G5" s="43"/>
    </row>
    <row r="6" spans="2:14" ht="15.75" customHeight="1" x14ac:dyDescent="0.25">
      <c r="B6" s="3"/>
      <c r="C6" s="3"/>
      <c r="D6" s="4"/>
      <c r="E6" s="4"/>
      <c r="F6" s="4"/>
      <c r="G6" s="4"/>
    </row>
    <row r="7" spans="2:14" ht="80.25" customHeight="1" x14ac:dyDescent="0.25">
      <c r="B7" s="36" t="s">
        <v>28</v>
      </c>
      <c r="C7" s="36"/>
      <c r="D7" s="36"/>
      <c r="E7" s="36"/>
      <c r="F7" s="36"/>
      <c r="G7" s="36"/>
      <c r="I7" s="37" t="s">
        <v>29</v>
      </c>
      <c r="J7" s="37"/>
      <c r="K7" s="37"/>
      <c r="L7" s="37"/>
      <c r="M7" s="37"/>
      <c r="N7" s="37"/>
    </row>
    <row r="8" spans="2:14" ht="47.45" customHeight="1" x14ac:dyDescent="0.25">
      <c r="B8" s="11" t="s">
        <v>0</v>
      </c>
      <c r="C8" s="11" t="s">
        <v>5</v>
      </c>
      <c r="D8" s="12" t="s">
        <v>52</v>
      </c>
      <c r="E8" s="12" t="s">
        <v>37</v>
      </c>
      <c r="F8" s="11" t="s">
        <v>6</v>
      </c>
      <c r="G8" s="11" t="s">
        <v>23</v>
      </c>
      <c r="I8" s="23" t="s">
        <v>0</v>
      </c>
      <c r="J8" s="23" t="s">
        <v>5</v>
      </c>
      <c r="K8" s="24" t="s">
        <v>52</v>
      </c>
      <c r="L8" s="24" t="s">
        <v>37</v>
      </c>
      <c r="M8" s="23" t="s">
        <v>6</v>
      </c>
      <c r="N8" s="24" t="s">
        <v>23</v>
      </c>
    </row>
    <row r="9" spans="2:14" ht="45" x14ac:dyDescent="0.25">
      <c r="B9" s="13" t="s">
        <v>7</v>
      </c>
      <c r="C9" s="14" t="s">
        <v>30</v>
      </c>
      <c r="D9" s="15"/>
      <c r="E9" s="13">
        <v>7</v>
      </c>
      <c r="F9" s="16">
        <f>D9*E9</f>
        <v>0</v>
      </c>
      <c r="G9" s="17"/>
      <c r="I9" s="25" t="s">
        <v>7</v>
      </c>
      <c r="J9" s="26" t="s">
        <v>30</v>
      </c>
      <c r="K9" s="27"/>
      <c r="L9" s="25">
        <v>3</v>
      </c>
      <c r="M9" s="28">
        <f t="shared" ref="M9:M20" si="0">K9*L9</f>
        <v>0</v>
      </c>
      <c r="N9" s="29"/>
    </row>
    <row r="10" spans="2:14" ht="90" x14ac:dyDescent="0.25">
      <c r="B10" s="13" t="s">
        <v>8</v>
      </c>
      <c r="C10" s="14" t="s">
        <v>76</v>
      </c>
      <c r="D10" s="15"/>
      <c r="E10" s="13">
        <v>7</v>
      </c>
      <c r="F10" s="16">
        <f t="shared" ref="F10:F19" si="1">D10*E10</f>
        <v>0</v>
      </c>
      <c r="G10" s="17"/>
      <c r="I10" s="25" t="s">
        <v>8</v>
      </c>
      <c r="J10" s="26" t="s">
        <v>75</v>
      </c>
      <c r="K10" s="27"/>
      <c r="L10" s="25">
        <v>3</v>
      </c>
      <c r="M10" s="28">
        <f t="shared" si="0"/>
        <v>0</v>
      </c>
      <c r="N10" s="29" t="s">
        <v>77</v>
      </c>
    </row>
    <row r="11" spans="2:14" ht="45" x14ac:dyDescent="0.25">
      <c r="B11" s="13" t="s">
        <v>9</v>
      </c>
      <c r="C11" s="14" t="s">
        <v>31</v>
      </c>
      <c r="D11" s="15"/>
      <c r="E11" s="13">
        <f>7*55</f>
        <v>385</v>
      </c>
      <c r="F11" s="16">
        <f t="shared" si="1"/>
        <v>0</v>
      </c>
      <c r="G11" s="17" t="s">
        <v>43</v>
      </c>
      <c r="I11" s="25" t="s">
        <v>9</v>
      </c>
      <c r="J11" s="26" t="s">
        <v>38</v>
      </c>
      <c r="K11" s="27"/>
      <c r="L11" s="25">
        <f>3*55</f>
        <v>165</v>
      </c>
      <c r="M11" s="28">
        <f t="shared" si="0"/>
        <v>0</v>
      </c>
      <c r="N11" s="29" t="s">
        <v>45</v>
      </c>
    </row>
    <row r="12" spans="2:14" ht="45" x14ac:dyDescent="0.25">
      <c r="B12" s="13" t="s">
        <v>10</v>
      </c>
      <c r="C12" s="14" t="s">
        <v>40</v>
      </c>
      <c r="D12" s="15"/>
      <c r="E12" s="18">
        <f>2*7*55</f>
        <v>770</v>
      </c>
      <c r="F12" s="16">
        <f t="shared" si="1"/>
        <v>0</v>
      </c>
      <c r="G12" s="17" t="s">
        <v>41</v>
      </c>
      <c r="I12" s="25" t="s">
        <v>10</v>
      </c>
      <c r="J12" s="26" t="s">
        <v>39</v>
      </c>
      <c r="K12" s="27"/>
      <c r="L12" s="25">
        <f>3*55</f>
        <v>165</v>
      </c>
      <c r="M12" s="28">
        <f t="shared" si="0"/>
        <v>0</v>
      </c>
      <c r="N12" s="29" t="s">
        <v>45</v>
      </c>
    </row>
    <row r="13" spans="2:14" ht="30" x14ac:dyDescent="0.25">
      <c r="B13" s="13" t="s">
        <v>11</v>
      </c>
      <c r="C13" s="14" t="s">
        <v>32</v>
      </c>
      <c r="D13" s="15"/>
      <c r="E13" s="18">
        <v>385</v>
      </c>
      <c r="F13" s="16">
        <f t="shared" si="1"/>
        <v>0</v>
      </c>
      <c r="G13" s="17" t="s">
        <v>43</v>
      </c>
      <c r="I13" s="25" t="s">
        <v>11</v>
      </c>
      <c r="J13" s="26" t="s">
        <v>40</v>
      </c>
      <c r="K13" s="27"/>
      <c r="L13" s="25">
        <f>3*3*55</f>
        <v>495</v>
      </c>
      <c r="M13" s="28">
        <f t="shared" si="0"/>
        <v>0</v>
      </c>
      <c r="N13" s="29" t="s">
        <v>42</v>
      </c>
    </row>
    <row r="14" spans="2:14" ht="30" x14ac:dyDescent="0.25">
      <c r="B14" s="13" t="s">
        <v>12</v>
      </c>
      <c r="C14" s="19" t="s">
        <v>34</v>
      </c>
      <c r="D14" s="15"/>
      <c r="E14" s="18">
        <f>7*9</f>
        <v>63</v>
      </c>
      <c r="F14" s="16">
        <f t="shared" si="1"/>
        <v>0</v>
      </c>
      <c r="G14" s="17" t="s">
        <v>68</v>
      </c>
      <c r="I14" s="25" t="s">
        <v>12</v>
      </c>
      <c r="J14" s="26" t="s">
        <v>32</v>
      </c>
      <c r="K14" s="27"/>
      <c r="L14" s="25">
        <f>3*2*55</f>
        <v>330</v>
      </c>
      <c r="M14" s="28">
        <f t="shared" si="0"/>
        <v>0</v>
      </c>
      <c r="N14" s="29" t="s">
        <v>46</v>
      </c>
    </row>
    <row r="15" spans="2:14" ht="45" x14ac:dyDescent="0.25">
      <c r="B15" s="13" t="s">
        <v>13</v>
      </c>
      <c r="C15" s="19" t="s">
        <v>35</v>
      </c>
      <c r="D15" s="15"/>
      <c r="E15" s="18">
        <f>7*46</f>
        <v>322</v>
      </c>
      <c r="F15" s="16">
        <f t="shared" si="1"/>
        <v>0</v>
      </c>
      <c r="G15" s="17" t="s">
        <v>69</v>
      </c>
      <c r="I15" s="25" t="s">
        <v>13</v>
      </c>
      <c r="J15" s="30" t="s">
        <v>34</v>
      </c>
      <c r="K15" s="27"/>
      <c r="L15" s="25">
        <f>3*2*9</f>
        <v>54</v>
      </c>
      <c r="M15" s="28">
        <f t="shared" si="0"/>
        <v>0</v>
      </c>
      <c r="N15" s="29" t="s">
        <v>78</v>
      </c>
    </row>
    <row r="16" spans="2:14" ht="45" x14ac:dyDescent="0.25">
      <c r="B16" s="13" t="s">
        <v>14</v>
      </c>
      <c r="C16" s="19" t="s">
        <v>33</v>
      </c>
      <c r="D16" s="15"/>
      <c r="E16" s="18">
        <f>7*55</f>
        <v>385</v>
      </c>
      <c r="F16" s="16">
        <f t="shared" si="1"/>
        <v>0</v>
      </c>
      <c r="G16" s="17" t="s">
        <v>43</v>
      </c>
      <c r="I16" s="25" t="s">
        <v>14</v>
      </c>
      <c r="J16" s="30" t="s">
        <v>35</v>
      </c>
      <c r="K16" s="27"/>
      <c r="L16" s="25">
        <f>3*2*46</f>
        <v>276</v>
      </c>
      <c r="M16" s="28">
        <f t="shared" si="0"/>
        <v>0</v>
      </c>
      <c r="N16" s="29" t="s">
        <v>79</v>
      </c>
    </row>
    <row r="17" spans="2:14" ht="45" x14ac:dyDescent="0.25">
      <c r="B17" s="13" t="s">
        <v>36</v>
      </c>
      <c r="C17" s="14" t="s">
        <v>54</v>
      </c>
      <c r="D17" s="15"/>
      <c r="E17" s="13">
        <v>7</v>
      </c>
      <c r="F17" s="16">
        <f>D17*E17</f>
        <v>0</v>
      </c>
      <c r="G17" s="17"/>
      <c r="I17" s="25" t="s">
        <v>36</v>
      </c>
      <c r="J17" s="30" t="s">
        <v>33</v>
      </c>
      <c r="K17" s="27"/>
      <c r="L17" s="25">
        <f>3*55</f>
        <v>165</v>
      </c>
      <c r="M17" s="28">
        <f t="shared" si="0"/>
        <v>0</v>
      </c>
      <c r="N17" s="29" t="s">
        <v>45</v>
      </c>
    </row>
    <row r="18" spans="2:14" ht="60" x14ac:dyDescent="0.25">
      <c r="B18" s="13" t="s">
        <v>15</v>
      </c>
      <c r="C18" s="14" t="s">
        <v>53</v>
      </c>
      <c r="D18" s="15"/>
      <c r="E18" s="13">
        <v>7</v>
      </c>
      <c r="F18" s="16">
        <f t="shared" si="1"/>
        <v>0</v>
      </c>
      <c r="G18" s="17"/>
      <c r="I18" s="25" t="s">
        <v>15</v>
      </c>
      <c r="J18" s="26" t="s">
        <v>54</v>
      </c>
      <c r="K18" s="27"/>
      <c r="L18" s="25">
        <v>3</v>
      </c>
      <c r="M18" s="28">
        <f t="shared" si="0"/>
        <v>0</v>
      </c>
      <c r="N18" s="29"/>
    </row>
    <row r="19" spans="2:14" ht="75" x14ac:dyDescent="0.25">
      <c r="B19" s="13" t="s">
        <v>16</v>
      </c>
      <c r="C19" s="14" t="s">
        <v>60</v>
      </c>
      <c r="D19" s="15"/>
      <c r="E19" s="13">
        <v>7</v>
      </c>
      <c r="F19" s="16">
        <f t="shared" si="1"/>
        <v>0</v>
      </c>
      <c r="G19" s="17"/>
      <c r="I19" s="25" t="s">
        <v>16</v>
      </c>
      <c r="J19" s="26" t="s">
        <v>58</v>
      </c>
      <c r="K19" s="27"/>
      <c r="L19" s="25">
        <v>3</v>
      </c>
      <c r="M19" s="28">
        <f t="shared" si="0"/>
        <v>0</v>
      </c>
      <c r="N19" s="29"/>
    </row>
    <row r="20" spans="2:14" ht="75" x14ac:dyDescent="0.25">
      <c r="B20" s="20" t="s">
        <v>25</v>
      </c>
      <c r="C20" s="20"/>
      <c r="D20" s="20"/>
      <c r="E20" s="20"/>
      <c r="F20" s="21">
        <f>SUM(F9:F19)</f>
        <v>0</v>
      </c>
      <c r="G20" s="13"/>
      <c r="I20" s="25" t="s">
        <v>17</v>
      </c>
      <c r="J20" s="26" t="s">
        <v>57</v>
      </c>
      <c r="K20" s="27"/>
      <c r="L20" s="25">
        <v>3</v>
      </c>
      <c r="M20" s="28">
        <f t="shared" si="0"/>
        <v>0</v>
      </c>
      <c r="N20" s="29"/>
    </row>
    <row r="21" spans="2:14" ht="60" x14ac:dyDescent="0.25">
      <c r="I21" s="25" t="s">
        <v>18</v>
      </c>
      <c r="J21" s="26" t="s">
        <v>53</v>
      </c>
      <c r="K21" s="27"/>
      <c r="L21" s="25">
        <v>3</v>
      </c>
      <c r="M21" s="28">
        <f>K21*L21</f>
        <v>0</v>
      </c>
      <c r="N21" s="29"/>
    </row>
    <row r="22" spans="2:14" x14ac:dyDescent="0.25">
      <c r="B22" s="3"/>
      <c r="C22" s="4"/>
      <c r="D22" s="5"/>
      <c r="E22" s="3"/>
      <c r="F22" s="6"/>
      <c r="G22" s="3"/>
      <c r="I22" s="33" t="s">
        <v>25</v>
      </c>
      <c r="J22" s="34"/>
      <c r="K22" s="34"/>
      <c r="L22" s="35"/>
      <c r="M22" s="32">
        <f>SUM(M9:M21)</f>
        <v>0</v>
      </c>
      <c r="N22" s="26"/>
    </row>
    <row r="23" spans="2:14" x14ac:dyDescent="0.25">
      <c r="B23" s="3"/>
      <c r="C23" s="4"/>
      <c r="D23" s="5"/>
      <c r="E23" s="3"/>
      <c r="F23" s="6"/>
      <c r="G23" s="3"/>
      <c r="I23" s="1"/>
      <c r="J23" s="1"/>
      <c r="K23" s="1"/>
      <c r="L23" s="1"/>
      <c r="M23" s="2"/>
      <c r="N23" s="4"/>
    </row>
    <row r="24" spans="2:14" x14ac:dyDescent="0.25">
      <c r="B24" s="3"/>
      <c r="C24" s="4"/>
      <c r="D24" s="5"/>
      <c r="E24" s="3"/>
      <c r="F24" s="6"/>
      <c r="G24" s="3"/>
      <c r="I24" s="1"/>
      <c r="J24" s="1"/>
      <c r="K24" s="1"/>
      <c r="L24" s="1"/>
      <c r="M24" s="2"/>
      <c r="N24" s="4"/>
    </row>
    <row r="25" spans="2:14" ht="45" x14ac:dyDescent="0.25">
      <c r="B25" s="11" t="s">
        <v>0</v>
      </c>
      <c r="C25" s="12" t="s">
        <v>47</v>
      </c>
      <c r="D25" s="12" t="s">
        <v>52</v>
      </c>
      <c r="E25" s="12" t="s">
        <v>37</v>
      </c>
      <c r="F25" s="11" t="s">
        <v>6</v>
      </c>
      <c r="G25" s="11" t="s">
        <v>23</v>
      </c>
      <c r="I25" s="23" t="s">
        <v>0</v>
      </c>
      <c r="J25" s="24" t="s">
        <v>48</v>
      </c>
      <c r="K25" s="24" t="s">
        <v>52</v>
      </c>
      <c r="L25" s="24" t="s">
        <v>37</v>
      </c>
      <c r="M25" s="23" t="s">
        <v>6</v>
      </c>
      <c r="N25" s="24" t="s">
        <v>23</v>
      </c>
    </row>
    <row r="26" spans="2:14" ht="105" x14ac:dyDescent="0.25">
      <c r="B26" s="13" t="s">
        <v>17</v>
      </c>
      <c r="C26" s="14" t="s">
        <v>70</v>
      </c>
      <c r="D26" s="15"/>
      <c r="E26" s="13">
        <v>7</v>
      </c>
      <c r="F26" s="16">
        <f>D26*E26</f>
        <v>0</v>
      </c>
      <c r="G26" s="17"/>
      <c r="I26" s="25" t="s">
        <v>19</v>
      </c>
      <c r="J26" s="26" t="s">
        <v>80</v>
      </c>
      <c r="K26" s="27"/>
      <c r="L26" s="25">
        <v>3</v>
      </c>
      <c r="M26" s="28">
        <f t="shared" ref="M26:M27" si="2">K26*L26</f>
        <v>0</v>
      </c>
      <c r="N26" s="29"/>
    </row>
    <row r="27" spans="2:14" ht="105" x14ac:dyDescent="0.25">
      <c r="B27" s="13" t="s">
        <v>18</v>
      </c>
      <c r="C27" s="14" t="s">
        <v>71</v>
      </c>
      <c r="D27" s="15"/>
      <c r="E27" s="13">
        <v>7</v>
      </c>
      <c r="F27" s="16">
        <f>D27*E27</f>
        <v>0</v>
      </c>
      <c r="G27" s="17"/>
      <c r="I27" s="25" t="s">
        <v>20</v>
      </c>
      <c r="J27" s="26" t="s">
        <v>81</v>
      </c>
      <c r="K27" s="27"/>
      <c r="L27" s="25">
        <v>3</v>
      </c>
      <c r="M27" s="28">
        <f t="shared" si="2"/>
        <v>0</v>
      </c>
      <c r="N27" s="29"/>
    </row>
    <row r="28" spans="2:14" ht="105" x14ac:dyDescent="0.25">
      <c r="B28" s="13" t="s">
        <v>19</v>
      </c>
      <c r="C28" s="14" t="s">
        <v>50</v>
      </c>
      <c r="D28" s="15"/>
      <c r="E28" s="13">
        <f>7*2</f>
        <v>14</v>
      </c>
      <c r="F28" s="16">
        <f t="shared" ref="F28:F34" si="3">D28*E28</f>
        <v>0</v>
      </c>
      <c r="G28" s="17" t="s">
        <v>49</v>
      </c>
      <c r="I28" s="25" t="s">
        <v>21</v>
      </c>
      <c r="J28" s="26" t="s">
        <v>83</v>
      </c>
      <c r="K28" s="27"/>
      <c r="L28" s="25">
        <v>3</v>
      </c>
      <c r="M28" s="28">
        <f t="shared" ref="M28:M37" si="4">K28*L28</f>
        <v>0</v>
      </c>
      <c r="N28" s="29"/>
    </row>
    <row r="29" spans="2:14" ht="105" x14ac:dyDescent="0.25">
      <c r="B29" s="13" t="s">
        <v>20</v>
      </c>
      <c r="C29" s="14" t="s">
        <v>31</v>
      </c>
      <c r="D29" s="15"/>
      <c r="E29" s="13">
        <f>4*10</f>
        <v>40</v>
      </c>
      <c r="F29" s="16">
        <f t="shared" si="3"/>
        <v>0</v>
      </c>
      <c r="G29" s="22" t="s">
        <v>72</v>
      </c>
      <c r="I29" s="25" t="s">
        <v>22</v>
      </c>
      <c r="J29" s="26" t="s">
        <v>82</v>
      </c>
      <c r="K29" s="27"/>
      <c r="L29" s="25">
        <v>3</v>
      </c>
      <c r="M29" s="28">
        <f t="shared" si="4"/>
        <v>0</v>
      </c>
      <c r="N29" s="29"/>
    </row>
    <row r="30" spans="2:14" ht="30" x14ac:dyDescent="0.25">
      <c r="B30" s="13" t="s">
        <v>21</v>
      </c>
      <c r="C30" s="14" t="s">
        <v>40</v>
      </c>
      <c r="D30" s="15"/>
      <c r="E30" s="13">
        <f>4*10*2</f>
        <v>80</v>
      </c>
      <c r="F30" s="16">
        <f t="shared" si="3"/>
        <v>0</v>
      </c>
      <c r="G30" s="22" t="s">
        <v>73</v>
      </c>
      <c r="I30" s="25" t="s">
        <v>55</v>
      </c>
      <c r="J30" s="26" t="s">
        <v>50</v>
      </c>
      <c r="K30" s="27"/>
      <c r="L30" s="25">
        <f>3*3</f>
        <v>9</v>
      </c>
      <c r="M30" s="28">
        <f t="shared" si="4"/>
        <v>0</v>
      </c>
      <c r="N30" s="29" t="s">
        <v>51</v>
      </c>
    </row>
    <row r="31" spans="2:14" ht="45" x14ac:dyDescent="0.25">
      <c r="B31" s="13" t="s">
        <v>22</v>
      </c>
      <c r="C31" s="14" t="s">
        <v>32</v>
      </c>
      <c r="D31" s="15"/>
      <c r="E31" s="13">
        <f t="shared" ref="E31:E34" si="5">4*10</f>
        <v>40</v>
      </c>
      <c r="F31" s="16">
        <f t="shared" si="3"/>
        <v>0</v>
      </c>
      <c r="G31" s="22" t="s">
        <v>74</v>
      </c>
      <c r="I31" s="25" t="s">
        <v>56</v>
      </c>
      <c r="J31" s="26" t="s">
        <v>38</v>
      </c>
      <c r="K31" s="27"/>
      <c r="L31" s="25">
        <f>2*10</f>
        <v>20</v>
      </c>
      <c r="M31" s="28">
        <f t="shared" si="4"/>
        <v>0</v>
      </c>
      <c r="N31" s="29" t="s">
        <v>67</v>
      </c>
    </row>
    <row r="32" spans="2:14" ht="45" x14ac:dyDescent="0.25">
      <c r="B32" s="13" t="s">
        <v>55</v>
      </c>
      <c r="C32" s="19" t="s">
        <v>34</v>
      </c>
      <c r="D32" s="15"/>
      <c r="E32" s="13">
        <f>4*2*1</f>
        <v>8</v>
      </c>
      <c r="F32" s="16">
        <f t="shared" si="3"/>
        <v>0</v>
      </c>
      <c r="G32" s="22" t="s">
        <v>87</v>
      </c>
      <c r="I32" s="25" t="s">
        <v>59</v>
      </c>
      <c r="J32" s="26" t="s">
        <v>39</v>
      </c>
      <c r="K32" s="27"/>
      <c r="L32" s="25">
        <f t="shared" ref="L32:L37" si="6">2*10</f>
        <v>20</v>
      </c>
      <c r="M32" s="28">
        <f t="shared" si="4"/>
        <v>0</v>
      </c>
      <c r="N32" s="29" t="s">
        <v>67</v>
      </c>
    </row>
    <row r="33" spans="2:14" ht="30" x14ac:dyDescent="0.25">
      <c r="B33" s="13" t="s">
        <v>56</v>
      </c>
      <c r="C33" s="19" t="s">
        <v>35</v>
      </c>
      <c r="D33" s="15"/>
      <c r="E33" s="13">
        <f>4*8*1</f>
        <v>32</v>
      </c>
      <c r="F33" s="16">
        <f t="shared" si="3"/>
        <v>0</v>
      </c>
      <c r="G33" s="22" t="s">
        <v>88</v>
      </c>
      <c r="I33" s="25" t="s">
        <v>62</v>
      </c>
      <c r="J33" s="26" t="s">
        <v>40</v>
      </c>
      <c r="K33" s="27"/>
      <c r="L33" s="25">
        <f>2*10*3</f>
        <v>60</v>
      </c>
      <c r="M33" s="28">
        <f t="shared" si="4"/>
        <v>0</v>
      </c>
      <c r="N33" s="29" t="s">
        <v>84</v>
      </c>
    </row>
    <row r="34" spans="2:14" ht="30" x14ac:dyDescent="0.25">
      <c r="B34" s="13" t="s">
        <v>59</v>
      </c>
      <c r="C34" s="19" t="s">
        <v>33</v>
      </c>
      <c r="D34" s="15"/>
      <c r="E34" s="13">
        <f t="shared" si="5"/>
        <v>40</v>
      </c>
      <c r="F34" s="16">
        <f t="shared" si="3"/>
        <v>0</v>
      </c>
      <c r="G34" s="22" t="s">
        <v>61</v>
      </c>
      <c r="I34" s="25" t="s">
        <v>63</v>
      </c>
      <c r="J34" s="26" t="s">
        <v>32</v>
      </c>
      <c r="K34" s="27"/>
      <c r="L34" s="25">
        <f>2*10*2</f>
        <v>40</v>
      </c>
      <c r="M34" s="28">
        <f t="shared" si="4"/>
        <v>0</v>
      </c>
      <c r="N34" s="29" t="s">
        <v>85</v>
      </c>
    </row>
    <row r="35" spans="2:14" ht="45" x14ac:dyDescent="0.25">
      <c r="B35" s="20" t="s">
        <v>25</v>
      </c>
      <c r="C35" s="20"/>
      <c r="D35" s="20"/>
      <c r="E35" s="20"/>
      <c r="F35" s="21">
        <f>SUM(F26:F34)</f>
        <v>0</v>
      </c>
      <c r="G35" s="13"/>
      <c r="I35" s="25" t="s">
        <v>64</v>
      </c>
      <c r="J35" s="30" t="s">
        <v>34</v>
      </c>
      <c r="K35" s="27"/>
      <c r="L35" s="25">
        <f>2*2*2</f>
        <v>8</v>
      </c>
      <c r="M35" s="28">
        <f t="shared" si="4"/>
        <v>0</v>
      </c>
      <c r="N35" s="29" t="s">
        <v>86</v>
      </c>
    </row>
    <row r="36" spans="2:14" ht="45" x14ac:dyDescent="0.25">
      <c r="B36" s="3"/>
      <c r="C36" s="8"/>
      <c r="D36" s="5"/>
      <c r="E36" s="3"/>
      <c r="F36" s="6"/>
      <c r="G36" s="9"/>
      <c r="I36" s="25" t="s">
        <v>65</v>
      </c>
      <c r="J36" s="30" t="s">
        <v>35</v>
      </c>
      <c r="K36" s="27"/>
      <c r="L36" s="25">
        <f>2*8*2</f>
        <v>32</v>
      </c>
      <c r="M36" s="28">
        <f t="shared" si="4"/>
        <v>0</v>
      </c>
      <c r="N36" s="29" t="s">
        <v>89</v>
      </c>
    </row>
    <row r="37" spans="2:14" ht="45" x14ac:dyDescent="0.25">
      <c r="B37" s="3"/>
      <c r="C37" s="8"/>
      <c r="D37" s="5"/>
      <c r="E37" s="3"/>
      <c r="F37" s="6"/>
      <c r="G37" s="9"/>
      <c r="I37" s="25" t="s">
        <v>66</v>
      </c>
      <c r="J37" s="30" t="s">
        <v>33</v>
      </c>
      <c r="K37" s="27"/>
      <c r="L37" s="25">
        <f t="shared" si="6"/>
        <v>20</v>
      </c>
      <c r="M37" s="28">
        <f t="shared" si="4"/>
        <v>0</v>
      </c>
      <c r="N37" s="29" t="s">
        <v>67</v>
      </c>
    </row>
    <row r="38" spans="2:14" x14ac:dyDescent="0.25">
      <c r="B38" s="3"/>
      <c r="C38" s="8"/>
      <c r="D38" s="5"/>
      <c r="E38" s="3"/>
      <c r="F38" s="6"/>
      <c r="G38" s="9"/>
      <c r="I38" s="31" t="s">
        <v>25</v>
      </c>
      <c r="J38" s="31"/>
      <c r="K38" s="31"/>
      <c r="L38" s="31"/>
      <c r="M38" s="32">
        <f>SUM(M26:M37)</f>
        <v>0</v>
      </c>
      <c r="N38" s="25"/>
    </row>
    <row r="39" spans="2:14" x14ac:dyDescent="0.25">
      <c r="B39" s="3"/>
      <c r="C39" s="8"/>
      <c r="D39" s="5"/>
      <c r="E39" s="3"/>
      <c r="F39" s="6"/>
      <c r="G39" s="9"/>
      <c r="I39" s="3"/>
      <c r="J39" s="4"/>
      <c r="K39" s="5"/>
      <c r="L39" s="10"/>
      <c r="M39" s="6"/>
      <c r="N39" s="9"/>
    </row>
    <row r="40" spans="2:14" ht="59.25" customHeight="1" x14ac:dyDescent="0.25">
      <c r="B40" s="44" t="s">
        <v>27</v>
      </c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</sheetData>
  <sheetProtection selectLockedCells="1" selectUnlockedCells="1"/>
  <protectedRanges>
    <protectedRange algorithmName="SHA-512" hashValue="XtPxgtbyS2CLuvFpQ263bmO2TyaNSOU+7IcDgoHCW5nrkIzFHjAmq716EDFCC4eViHlbKDb/FCgKFTqSUlbqSw==" saltValue="lkaL0UrtNiI65skIHEk7ZA==" spinCount="100000" sqref="I22:M24 B20:F20 B35:F35 I38:M38" name="Suma"/>
    <protectedRange algorithmName="SHA-512" hashValue="UytZo2q747uz05qdcfXReqaOiGGZyn7qKDRhLJb13y4P7GA/dy3091qEth44NpuBi3TEdcaMBzL37dJXH34Iow==" saltValue="Ax7X0dQbI3wYWDCevg6VOQ==" spinCount="100000" sqref="E9:F19 E22:F24 E26:F34 L26:M37 E36:F39 L9:M21 L39:M39" name="Cena"/>
    <protectedRange algorithmName="SHA-512" hashValue="K/t/OkRTd/upWrzLt7J3EoFLqJzfOMssftABjgEQB4O+9sfCqfMvPJffyM8DgDb4MBdxj+q32HuTU/Q4Ul5FFA==" saltValue="cQO0ENyrh4Uv0/HqQiEL6A==" spinCount="100000" sqref="B8:C19 I8:J21 B36:C39 I25:J37 B22:C34 I39:J39" name="Elementy"/>
    <protectedRange algorithmName="SHA-512" hashValue="TjtqR4PYB4ZXKJvpglKMDwFe0NySfC9Q3xPXFwXVRvZzRDYatuxAut50i6AtktVsVJc+CgES+UjxRD5CZYM3Sg==" saltValue="6QyFw+jMRut4/PwdQ1pxhA==" spinCount="100000" sqref="B1:G3" name="Nagłówek"/>
  </protectedRanges>
  <mergeCells count="15">
    <mergeCell ref="B20:E20"/>
    <mergeCell ref="B7:G7"/>
    <mergeCell ref="B40:C40"/>
    <mergeCell ref="I7:N7"/>
    <mergeCell ref="D40:N40"/>
    <mergeCell ref="B35:E35"/>
    <mergeCell ref="I38:L38"/>
    <mergeCell ref="D5:G5"/>
    <mergeCell ref="B5:C5"/>
    <mergeCell ref="B1:G1"/>
    <mergeCell ref="D2:G2"/>
    <mergeCell ref="B3:C3"/>
    <mergeCell ref="D3:G3"/>
    <mergeCell ref="B4:C4"/>
    <mergeCell ref="D4:G4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wg ilości usług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Świć</dc:creator>
  <cp:lastModifiedBy>Anna Krasoń</cp:lastModifiedBy>
  <dcterms:created xsi:type="dcterms:W3CDTF">2015-06-05T18:19:34Z</dcterms:created>
  <dcterms:modified xsi:type="dcterms:W3CDTF">2025-03-24T13:33:56Z</dcterms:modified>
</cp:coreProperties>
</file>